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c-ch-dc01\Users\chcaki\My Documents\MACCAM\"/>
    </mc:Choice>
  </mc:AlternateContent>
  <bookViews>
    <workbookView xWindow="0" yWindow="0" windowWidth="2880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C11" i="1" l="1"/>
  <c r="E22" i="1"/>
  <c r="H8" i="1"/>
  <c r="E34" i="1"/>
  <c r="I10" i="1"/>
  <c r="E29" i="1" l="1"/>
  <c r="B24" i="1"/>
  <c r="B16" i="1"/>
  <c r="F11" i="1"/>
  <c r="G11" i="1"/>
  <c r="G13" i="1" s="1"/>
  <c r="H11" i="1"/>
  <c r="I11" i="1"/>
  <c r="K11" i="1"/>
  <c r="K13" i="1" s="1"/>
  <c r="E11" i="1"/>
  <c r="D11" i="1"/>
  <c r="L8" i="1"/>
  <c r="L9" i="1"/>
  <c r="L11" i="1" s="1"/>
</calcChain>
</file>

<file path=xl/sharedStrings.xml><?xml version="1.0" encoding="utf-8"?>
<sst xmlns="http://schemas.openxmlformats.org/spreadsheetml/2006/main" count="33" uniqueCount="31">
  <si>
    <t>FY 2019/2020 Budget</t>
  </si>
  <si>
    <t>Revenues</t>
  </si>
  <si>
    <t>Expenditures</t>
  </si>
  <si>
    <t>Net Shortfall</t>
  </si>
  <si>
    <t>Aroostook</t>
  </si>
  <si>
    <t>Cumberland</t>
  </si>
  <si>
    <t>Hancock</t>
  </si>
  <si>
    <t>Kennebec</t>
  </si>
  <si>
    <t>Lincoln</t>
  </si>
  <si>
    <t>Oxford</t>
  </si>
  <si>
    <t>Penobscot</t>
  </si>
  <si>
    <t>Piscataquis</t>
  </si>
  <si>
    <t>Sagadahoc</t>
  </si>
  <si>
    <t>Washington</t>
  </si>
  <si>
    <t>Request Withdrawn</t>
  </si>
  <si>
    <t>Audits Not Complete</t>
  </si>
  <si>
    <t>Retroactive pay for NCEU, TSUP unions for full year</t>
  </si>
  <si>
    <t>Emergency Fire Sprinkler system replacement</t>
  </si>
  <si>
    <t>Hot Water Tank Replacements</t>
  </si>
  <si>
    <t>Parking Lot Repairs</t>
  </si>
  <si>
    <t>Vehicle carryforward</t>
  </si>
  <si>
    <t>Washer/dryer replacement</t>
  </si>
  <si>
    <t>Change in Medical Contractor</t>
  </si>
  <si>
    <t>Legal Settlement - Transport Van</t>
  </si>
  <si>
    <t>Legal Settlement - Suboxone</t>
  </si>
  <si>
    <t>Legal Fees</t>
  </si>
  <si>
    <t>Valve Failure, Boiler Failure, COVID supplies</t>
  </si>
  <si>
    <t>x 50%</t>
  </si>
  <si>
    <t>Unanticipated Expenses</t>
  </si>
  <si>
    <t>Unanticipated Expenses: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</si>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</sst>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sz val="10"/>
      <color theme="1"/>
      <name val="Times New Roman"/>
      <family val="1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4" fontId="0" fillId="0" borderId="0" xfId="1" applyFont="1"/>
    <xf numFmtId="44" fontId="6" fillId="0" borderId="0" xfId="1" applyFont="1" applyAlignment="1">
      <alignment horizontal="right" vertical="center"/>
    </xf>
    <xf numFmtId="44" fontId="6" fillId="0" borderId="0" xfId="1" applyFont="1" applyAlignment="1">
      <alignment vertical="center"/>
    </xf>
    <xf numFmtId="44" fontId="4" fillId="0" borderId="0" xfId="1" applyFont="1"/>
    <xf numFmtId="44" fontId="6" fillId="0" borderId="1" xfId="1" applyFont="1" applyBorder="1" applyAlignment="1">
      <alignment horizontal="right" vertical="center"/>
    </xf>
    <xf numFmtId="44" fontId="0" fillId="0" borderId="0" xfId="0" applyNumberFormat="1"/>
    <xf numFmtId="44" fontId="0" fillId="0" borderId="2" xfId="1" applyFont="1" applyBorder="1"/>
    <xf numFmtId="0" fontId="0" fillId="0" borderId="2" xfId="0" applyBorder="1" applyAlignment="1">
      <alignment horizontal="right"/>
    </xf>
    <xf numFmtId="0" fontId="2" fillId="0" borderId="0" xfId="0" applyFont="1"/>
    <xf numFmtId="4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L55"/>
  <sheetViews>
    <sheetView tabSelected="1" workbookViewId="0">
      <selection activeCell="H25" sqref="H25"/>
    </sheetView>
  </sheetViews>
  <sheetFormatPr defaultRowHeight="15" x14ac:dyDescent="0.25"/>
  <cols>
    <col min="2" max="2" width="24.5703125" customWidth="1"/>
    <col min="3" max="9" width="16.85546875" customWidth="1"/>
    <col min="10" max="10" width="20" customWidth="1"/>
    <col min="11" max="12" width="16.85546875" customWidth="1"/>
  </cols>
  <sheetData>
    <row r="4" spans="2:12" x14ac:dyDescent="0.25">
      <c r="B4" s="1"/>
    </row>
    <row r="5" spans="2:12" x14ac:dyDescent="0.25">
      <c r="B5" s="2"/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</row>
    <row r="6" spans="2:12" x14ac:dyDescent="0.25">
      <c r="B6" s="4" t="s">
        <v>0</v>
      </c>
      <c r="C6" s="7">
        <v>3519424</v>
      </c>
      <c r="D6" s="7">
        <v>20030431</v>
      </c>
      <c r="E6" s="7">
        <v>2659631</v>
      </c>
      <c r="F6" s="7">
        <v>8441243</v>
      </c>
      <c r="G6" s="7">
        <v>7709881</v>
      </c>
      <c r="H6" s="7">
        <v>1409961</v>
      </c>
      <c r="I6" s="7">
        <v>6792008</v>
      </c>
      <c r="J6" s="5" t="s">
        <v>14</v>
      </c>
      <c r="K6" s="7">
        <v>7709881</v>
      </c>
      <c r="L6" s="7">
        <v>1307642</v>
      </c>
    </row>
    <row r="7" spans="2:12" x14ac:dyDescent="0.25">
      <c r="B7" s="2"/>
      <c r="C7" s="9"/>
      <c r="D7" s="9"/>
      <c r="E7" s="9"/>
      <c r="F7" s="9"/>
      <c r="G7" s="9"/>
      <c r="H7" s="9"/>
      <c r="I7" s="9"/>
      <c r="J7" s="5" t="s">
        <v>15</v>
      </c>
      <c r="K7" s="9"/>
      <c r="L7" s="9"/>
    </row>
    <row r="8" spans="2:12" x14ac:dyDescent="0.25">
      <c r="B8" s="4" t="s">
        <v>1</v>
      </c>
      <c r="C8" s="7"/>
      <c r="D8" s="7">
        <v>20649944</v>
      </c>
      <c r="E8" s="7">
        <v>2635891.5</v>
      </c>
      <c r="F8" s="7">
        <v>7989767</v>
      </c>
      <c r="G8" s="7">
        <v>7668669</v>
      </c>
      <c r="H8" s="7">
        <f>1409961+402222+8052</f>
        <v>1820235</v>
      </c>
      <c r="I8" s="7">
        <v>6228167.6399999997</v>
      </c>
      <c r="J8" s="7"/>
      <c r="K8" s="7">
        <v>7668669</v>
      </c>
      <c r="L8" s="7">
        <f>393061-130000+L6</f>
        <v>1570703</v>
      </c>
    </row>
    <row r="9" spans="2:12" x14ac:dyDescent="0.25">
      <c r="B9" s="4" t="s">
        <v>2</v>
      </c>
      <c r="C9" s="7"/>
      <c r="D9" s="7">
        <v>20317020</v>
      </c>
      <c r="E9" s="7">
        <v>2786553.59</v>
      </c>
      <c r="F9" s="7">
        <v>8113467</v>
      </c>
      <c r="G9" s="7">
        <v>7963588</v>
      </c>
      <c r="H9" s="7">
        <v>2257631</v>
      </c>
      <c r="I9" s="7">
        <v>6279593</v>
      </c>
      <c r="J9" s="7"/>
      <c r="K9" s="7">
        <v>7963588</v>
      </c>
      <c r="L9" s="7">
        <f>1700703+192400</f>
        <v>1893103</v>
      </c>
    </row>
    <row r="10" spans="2:12" ht="15.75" thickBot="1" x14ac:dyDescent="0.3">
      <c r="B10" s="4" t="s">
        <v>28</v>
      </c>
      <c r="C10" s="10">
        <v>182182.47</v>
      </c>
      <c r="D10" s="10">
        <v>613166.77</v>
      </c>
      <c r="E10" s="10">
        <v>0</v>
      </c>
      <c r="F10" s="10">
        <v>0</v>
      </c>
      <c r="G10" s="10">
        <v>0</v>
      </c>
      <c r="H10" s="10">
        <v>0</v>
      </c>
      <c r="I10" s="10">
        <f>20550+28680</f>
        <v>49230</v>
      </c>
      <c r="J10" s="10"/>
      <c r="K10" s="10">
        <v>0</v>
      </c>
      <c r="L10" s="10">
        <v>0</v>
      </c>
    </row>
    <row r="11" spans="2:12" s="6" customFormat="1" x14ac:dyDescent="0.25">
      <c r="B11" s="8" t="s">
        <v>3</v>
      </c>
      <c r="C11" s="7">
        <f>-C10</f>
        <v>-182182.47</v>
      </c>
      <c r="D11" s="7">
        <f>D8-D9-D10</f>
        <v>-280242.77</v>
      </c>
      <c r="E11" s="7">
        <f>E8-E9-E10</f>
        <v>-150662.08999999985</v>
      </c>
      <c r="F11" s="7">
        <f t="shared" ref="F11:L11" si="0">F8-F9-F10</f>
        <v>-123700</v>
      </c>
      <c r="G11" s="7">
        <f t="shared" si="0"/>
        <v>-294919</v>
      </c>
      <c r="H11" s="7">
        <f t="shared" si="0"/>
        <v>-437396</v>
      </c>
      <c r="I11" s="7">
        <f t="shared" si="0"/>
        <v>-100655.36000000034</v>
      </c>
      <c r="J11" s="7">
        <v>0</v>
      </c>
      <c r="K11" s="7">
        <f t="shared" si="0"/>
        <v>-294919</v>
      </c>
      <c r="L11" s="7">
        <f t="shared" si="0"/>
        <v>-322400</v>
      </c>
    </row>
    <row r="12" spans="2:12" x14ac:dyDescent="0.25">
      <c r="G12" s="13" t="s">
        <v>27</v>
      </c>
      <c r="H12" s="6"/>
      <c r="K12" s="13" t="s">
        <v>27</v>
      </c>
    </row>
    <row r="13" spans="2:12" x14ac:dyDescent="0.25">
      <c r="G13" s="11">
        <f>G11*0.5</f>
        <v>-147459.5</v>
      </c>
      <c r="K13" s="11">
        <f>K11*0.5</f>
        <v>-147459.5</v>
      </c>
    </row>
    <row r="14" spans="2:12" x14ac:dyDescent="0.25">
      <c r="B14" s="4" t="s">
        <v>29</v>
      </c>
    </row>
    <row r="16" spans="2:12" x14ac:dyDescent="0.25">
      <c r="B16" s="3" t="str">
        <f>C5</f>
        <v>Aroostook</v>
      </c>
      <c r="K16" s="14" t="s">
        <v>30</v>
      </c>
      <c r="L16" s="15">
        <f>C11+D11+E11+F11+G13+H11+I11+K13+L11</f>
        <v>-1892157.6900000002</v>
      </c>
    </row>
    <row r="17" spans="2:5" x14ac:dyDescent="0.25">
      <c r="B17" t="s">
        <v>24</v>
      </c>
      <c r="E17" s="6">
        <v>87500</v>
      </c>
    </row>
    <row r="18" spans="2:5" x14ac:dyDescent="0.25">
      <c r="B18" t="s">
        <v>22</v>
      </c>
      <c r="E18" s="6">
        <v>44272.58</v>
      </c>
    </row>
    <row r="19" spans="2:5" x14ac:dyDescent="0.25">
      <c r="B19" t="s">
        <v>23</v>
      </c>
      <c r="E19" s="6">
        <v>21250</v>
      </c>
    </row>
    <row r="20" spans="2:5" x14ac:dyDescent="0.25">
      <c r="B20" t="s">
        <v>25</v>
      </c>
      <c r="E20" s="6">
        <v>15165</v>
      </c>
    </row>
    <row r="21" spans="2:5" x14ac:dyDescent="0.25">
      <c r="B21" t="s">
        <v>26</v>
      </c>
      <c r="E21" s="12">
        <v>13994.89</v>
      </c>
    </row>
    <row r="22" spans="2:5" x14ac:dyDescent="0.25">
      <c r="E22" s="6">
        <f>SUM(E17:E21)</f>
        <v>182182.47000000003</v>
      </c>
    </row>
    <row r="24" spans="2:5" x14ac:dyDescent="0.25">
      <c r="B24" s="3" t="str">
        <f>D5</f>
        <v>Cumberland</v>
      </c>
    </row>
    <row r="25" spans="2:5" x14ac:dyDescent="0.25">
      <c r="B25" t="s">
        <v>16</v>
      </c>
      <c r="E25" s="6">
        <v>287006</v>
      </c>
    </row>
    <row r="26" spans="2:5" x14ac:dyDescent="0.25">
      <c r="B26" t="s">
        <v>17</v>
      </c>
      <c r="E26" s="6">
        <v>79844</v>
      </c>
    </row>
    <row r="27" spans="2:5" x14ac:dyDescent="0.25">
      <c r="B27" t="s">
        <v>18</v>
      </c>
      <c r="E27" s="6">
        <v>224471.77</v>
      </c>
    </row>
    <row r="28" spans="2:5" x14ac:dyDescent="0.25">
      <c r="B28" t="s">
        <v>19</v>
      </c>
      <c r="E28" s="12">
        <v>21845</v>
      </c>
    </row>
    <row r="29" spans="2:5" x14ac:dyDescent="0.25">
      <c r="E29" s="6">
        <f>SUM(E25:E28)</f>
        <v>613166.77</v>
      </c>
    </row>
    <row r="31" spans="2:5" x14ac:dyDescent="0.25">
      <c r="B31" s="3" t="s">
        <v>10</v>
      </c>
    </row>
    <row r="32" spans="2:5" x14ac:dyDescent="0.25">
      <c r="B32" t="s">
        <v>20</v>
      </c>
      <c r="E32" s="6">
        <v>20550</v>
      </c>
    </row>
    <row r="33" spans="2:5" x14ac:dyDescent="0.25">
      <c r="B33" t="s">
        <v>21</v>
      </c>
      <c r="E33" s="12">
        <v>28680</v>
      </c>
    </row>
    <row r="34" spans="2:5" x14ac:dyDescent="0.25">
      <c r="E34" s="6">
        <f>SUM(E32:E33)</f>
        <v>49230</v>
      </c>
    </row>
    <row r="35" spans="2:5" x14ac:dyDescent="0.25">
      <c r="E35" s="6"/>
    </row>
    <row r="36" spans="2:5" x14ac:dyDescent="0.25">
      <c r="E36" s="6"/>
    </row>
    <row r="37" spans="2:5" x14ac:dyDescent="0.25">
      <c r="E37" s="6"/>
    </row>
    <row r="38" spans="2:5" x14ac:dyDescent="0.25">
      <c r="E38" s="6"/>
    </row>
    <row r="39" spans="2:5" x14ac:dyDescent="0.25">
      <c r="E39" s="6"/>
    </row>
    <row r="40" spans="2:5" x14ac:dyDescent="0.25">
      <c r="E40" s="6"/>
    </row>
    <row r="41" spans="2:5" x14ac:dyDescent="0.25">
      <c r="E41" s="6"/>
    </row>
    <row r="42" spans="2:5" x14ac:dyDescent="0.25">
      <c r="E42" s="6"/>
    </row>
    <row r="43" spans="2:5" x14ac:dyDescent="0.25">
      <c r="E43" s="6"/>
    </row>
    <row r="44" spans="2:5" x14ac:dyDescent="0.25">
      <c r="E44" s="6"/>
    </row>
    <row r="45" spans="2:5" x14ac:dyDescent="0.25">
      <c r="E45" s="6"/>
    </row>
    <row r="46" spans="2:5" x14ac:dyDescent="0.25">
      <c r="E46" s="6"/>
    </row>
    <row r="47" spans="2:5" x14ac:dyDescent="0.25">
      <c r="E47" s="6"/>
    </row>
    <row r="48" spans="2:5" x14ac:dyDescent="0.25">
      <c r="E48" s="6"/>
    </row>
    <row r="49" spans="5:5" x14ac:dyDescent="0.25">
      <c r="E49" s="6"/>
    </row>
    <row r="50" spans="5:5" x14ac:dyDescent="0.25">
      <c r="E50" s="6"/>
    </row>
    <row r="51" spans="5:5" x14ac:dyDescent="0.25">
      <c r="E51" s="6"/>
    </row>
    <row r="52" spans="5:5" x14ac:dyDescent="0.25">
      <c r="E52" s="6"/>
    </row>
    <row r="53" spans="5:5" x14ac:dyDescent="0.25">
      <c r="E53" s="6"/>
    </row>
    <row r="54" spans="5:5" x14ac:dyDescent="0.25">
      <c r="E54" s="6"/>
    </row>
    <row r="55" spans="5:5" x14ac:dyDescent="0.25">
      <c r="E55" s="6"/>
    </row>
  </sheetData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Kipfer</dc:creator>
  <cp:lastModifiedBy>Carrie Kipfer</cp:lastModifiedBy>
  <cp:lastPrinted>2020-11-18T22:48:40Z</cp:lastPrinted>
  <dcterms:created xsi:type="dcterms:W3CDTF">2020-11-13T14:48:37Z</dcterms:created>
  <dcterms:modified xsi:type="dcterms:W3CDTF">2020-11-18T22:55:08Z</dcterms:modified>
</cp:coreProperties>
</file>